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33B1AB5-A9C0-445F-8068-95BE35013A02}" xr6:coauthVersionLast="47" xr6:coauthVersionMax="47" xr10:uidLastSave="{00000000-0000-0000-0000-000000000000}"/>
  <bookViews>
    <workbookView xWindow="-108" yWindow="-108" windowWidth="30936" windowHeight="17040" tabRatio="500" xr2:uid="{00000000-000D-0000-FFFF-FFFF00000000}"/>
  </bookViews>
  <sheets>
    <sheet name="Component Thicknesses" sheetId="1" r:id="rId1"/>
    <sheet name="Summary" sheetId="2" r:id="rId2"/>
  </sheets>
  <definedNames>
    <definedName name="_xlnm.Print_Area" localSheetId="0">'Component Thicknesses'!$A$1:$I$94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1" l="1"/>
  <c r="F66" i="1"/>
  <c r="D65" i="1"/>
  <c r="E65" i="1"/>
  <c r="D64" i="1"/>
  <c r="F64" i="1"/>
  <c r="D14" i="1"/>
  <c r="F14" i="1" s="1"/>
  <c r="D12" i="1"/>
  <c r="F12" i="1" s="1"/>
  <c r="D5" i="1"/>
  <c r="E5" i="1" s="1"/>
  <c r="E6" i="1"/>
  <c r="D8" i="1"/>
  <c r="E8" i="1" s="1"/>
  <c r="E11" i="1"/>
  <c r="D13" i="1"/>
  <c r="E13" i="1"/>
  <c r="E15" i="1"/>
  <c r="D17" i="1"/>
  <c r="E17" i="1"/>
  <c r="E20" i="1"/>
  <c r="D21" i="1"/>
  <c r="E21" i="1"/>
  <c r="E76" i="1"/>
  <c r="D8" i="2" s="1"/>
  <c r="D24" i="1"/>
  <c r="E24" i="1" s="1"/>
  <c r="E25" i="1"/>
  <c r="D26" i="1"/>
  <c r="E26" i="1" s="1"/>
  <c r="E27" i="1"/>
  <c r="D28" i="1"/>
  <c r="E28" i="1"/>
  <c r="E29" i="1"/>
  <c r="D30" i="1"/>
  <c r="E30" i="1"/>
  <c r="E31" i="1"/>
  <c r="D32" i="1"/>
  <c r="E32" i="1"/>
  <c r="E33" i="1"/>
  <c r="D34" i="1"/>
  <c r="E34" i="1" s="1"/>
  <c r="E35" i="1"/>
  <c r="D36" i="1"/>
  <c r="E36" i="1" s="1"/>
  <c r="E37" i="1"/>
  <c r="D47" i="1"/>
  <c r="D48" i="1" s="1"/>
  <c r="D41" i="1"/>
  <c r="F41" i="1" s="1"/>
  <c r="E42" i="1"/>
  <c r="D43" i="1"/>
  <c r="E43" i="1"/>
  <c r="E44" i="1"/>
  <c r="D45" i="1"/>
  <c r="E45" i="1"/>
  <c r="E46" i="1"/>
  <c r="D49" i="1"/>
  <c r="E49" i="1" s="1"/>
  <c r="D50" i="1"/>
  <c r="E50" i="1" s="1"/>
  <c r="E51" i="1"/>
  <c r="D52" i="1"/>
  <c r="E52" i="1"/>
  <c r="E53" i="1"/>
  <c r="D54" i="1"/>
  <c r="E54" i="1" s="1"/>
  <c r="D2" i="1"/>
  <c r="E2" i="1"/>
  <c r="D4" i="2" s="1"/>
  <c r="D57" i="1"/>
  <c r="E57" i="1"/>
  <c r="E58" i="1"/>
  <c r="D60" i="1"/>
  <c r="D59" i="1" s="1"/>
  <c r="E60" i="1"/>
  <c r="E63" i="1"/>
  <c r="E67" i="1"/>
  <c r="D69" i="1"/>
  <c r="E69" i="1" s="1"/>
  <c r="E72" i="1"/>
  <c r="D73" i="1"/>
  <c r="E73" i="1"/>
  <c r="A4" i="1"/>
  <c r="A23" i="1"/>
  <c r="F20" i="1"/>
  <c r="D19" i="1"/>
  <c r="F19" i="1"/>
  <c r="D18" i="1"/>
  <c r="F18" i="1"/>
  <c r="F16" i="1"/>
  <c r="D16" i="1"/>
  <c r="F15" i="1"/>
  <c r="F11" i="1"/>
  <c r="D10" i="1"/>
  <c r="F10" i="1" s="1"/>
  <c r="F7" i="1" s="1"/>
  <c r="D9" i="1"/>
  <c r="F9" i="1"/>
  <c r="F6" i="1"/>
  <c r="H23" i="1"/>
  <c r="D81" i="1"/>
  <c r="E81" i="1"/>
  <c r="D82" i="1"/>
  <c r="E82" i="1"/>
  <c r="D84" i="1"/>
  <c r="D83" i="1" s="1"/>
  <c r="E84" i="1"/>
  <c r="E87" i="1"/>
  <c r="D89" i="1"/>
  <c r="E89" i="1" s="1"/>
  <c r="D92" i="1"/>
  <c r="E92" i="1" s="1"/>
  <c r="D93" i="1"/>
  <c r="E93" i="1"/>
  <c r="D85" i="1"/>
  <c r="F85" i="1"/>
  <c r="D86" i="1"/>
  <c r="F86" i="1"/>
  <c r="F83" i="1"/>
  <c r="D91" i="1"/>
  <c r="F91" i="1"/>
  <c r="D90" i="1"/>
  <c r="F90" i="1" s="1"/>
  <c r="F88" i="1" s="1"/>
  <c r="F87" i="1"/>
  <c r="F72" i="1"/>
  <c r="D71" i="1"/>
  <c r="F71" i="1"/>
  <c r="D70" i="1"/>
  <c r="F70" i="1"/>
  <c r="F68" i="1"/>
  <c r="D68" i="1"/>
  <c r="F67" i="1"/>
  <c r="F63" i="1"/>
  <c r="D62" i="1"/>
  <c r="F62" i="1" s="1"/>
  <c r="D61" i="1"/>
  <c r="F61" i="1" s="1"/>
  <c r="F59" i="1" s="1"/>
  <c r="F58" i="1"/>
  <c r="F50" i="1"/>
  <c r="F53" i="1"/>
  <c r="F51" i="1"/>
  <c r="F46" i="1"/>
  <c r="F44" i="1"/>
  <c r="F42" i="1"/>
  <c r="F37" i="1"/>
  <c r="F35" i="1"/>
  <c r="F33" i="1"/>
  <c r="F31" i="1"/>
  <c r="F29" i="1"/>
  <c r="F27" i="1"/>
  <c r="F25" i="1"/>
  <c r="E48" i="1" l="1"/>
  <c r="F48" i="1"/>
  <c r="E80" i="1"/>
  <c r="D10" i="2" s="1"/>
  <c r="E56" i="1"/>
  <c r="D7" i="2" s="1"/>
  <c r="E4" i="1"/>
  <c r="D7" i="1"/>
  <c r="D40" i="1"/>
  <c r="E40" i="1" s="1"/>
  <c r="D39" i="1"/>
  <c r="F39" i="1" s="1"/>
  <c r="F49" i="1"/>
  <c r="D88" i="1"/>
  <c r="K54" i="1"/>
  <c r="L54" i="1" s="1"/>
  <c r="K55" i="1"/>
  <c r="E41" i="1"/>
  <c r="F40" i="1"/>
  <c r="E39" i="1"/>
  <c r="E23" i="1" s="1"/>
  <c r="E78" i="1" s="1"/>
  <c r="D6" i="2" l="1"/>
  <c r="D9" i="2"/>
  <c r="D5" i="2"/>
</calcChain>
</file>

<file path=xl/sharedStrings.xml><?xml version="1.0" encoding="utf-8"?>
<sst xmlns="http://schemas.openxmlformats.org/spreadsheetml/2006/main" count="208" uniqueCount="52">
  <si>
    <t>Name</t>
  </si>
  <si>
    <t>Composition</t>
  </si>
  <si>
    <t>Thickness (g/cm^2)</t>
  </si>
  <si>
    <t>Thickness (cm)</t>
  </si>
  <si>
    <t>Item</t>
  </si>
  <si>
    <t>Vacuum Window</t>
  </si>
  <si>
    <t>Aluminum</t>
  </si>
  <si>
    <t>Thickness (in)</t>
  </si>
  <si>
    <t>Density (g/cm^3)</t>
  </si>
  <si>
    <t>R302 Ion Chamber</t>
  </si>
  <si>
    <t>Kapton</t>
  </si>
  <si>
    <t>Nitrogen</t>
  </si>
  <si>
    <t>Description</t>
  </si>
  <si>
    <t>Gas</t>
  </si>
  <si>
    <t>Potential Plane</t>
  </si>
  <si>
    <t>Collection Plane</t>
  </si>
  <si>
    <t xml:space="preserve"> </t>
  </si>
  <si>
    <t>Gas Window</t>
  </si>
  <si>
    <t>Wires - Tungsten</t>
  </si>
  <si>
    <t>Wires - Rhenium</t>
  </si>
  <si>
    <t>Wires - Gold</t>
  </si>
  <si>
    <t>Total</t>
  </si>
  <si>
    <t>Wires</t>
  </si>
  <si>
    <t>96% Tungsten</t>
  </si>
  <si>
    <t>3% Rhenium</t>
  </si>
  <si>
    <t>4% Gold (by weight)</t>
  </si>
  <si>
    <t>Average of Cosine = 2/pi = 0.6366</t>
  </si>
  <si>
    <t>Ion Chamber Total</t>
  </si>
  <si>
    <t>Dosimetry Ion Chamber QC1</t>
  </si>
  <si>
    <t>Collection Foil</t>
  </si>
  <si>
    <t>Collection Foil - Kapton</t>
  </si>
  <si>
    <t>Collection Foil - Gold</t>
  </si>
  <si>
    <t>Collection Foil - Copper</t>
  </si>
  <si>
    <t>3 mil kapton foil;</t>
  </si>
  <si>
    <t>1/2 oz/ft^2 copper</t>
  </si>
  <si>
    <t xml:space="preserve">2 x 200 Aangstrom gold </t>
  </si>
  <si>
    <t>Dosimetry Chamber Total</t>
  </si>
  <si>
    <t>Ion collection foil</t>
  </si>
  <si>
    <t>Foil</t>
  </si>
  <si>
    <t>Ion Collection Foil</t>
  </si>
  <si>
    <t>Dosimetry Ion Chamber QC3</t>
  </si>
  <si>
    <t>Air (20 degrees C, 760 mm Hg)</t>
  </si>
  <si>
    <t>STP Air</t>
  </si>
  <si>
    <t>Calibration Chamber</t>
  </si>
  <si>
    <t>Calibration Chamber Total</t>
  </si>
  <si>
    <t>Gas pocket</t>
  </si>
  <si>
    <t>Location (cm)</t>
  </si>
  <si>
    <t>Not in the beam</t>
  </si>
  <si>
    <t>NOT IN THE BEAM</t>
  </si>
  <si>
    <t>0.7 mil wires with 12 mm pitch</t>
  </si>
  <si>
    <t>at 38"</t>
  </si>
  <si>
    <t>at radiobiology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</si>
</sst>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1" fontId="0" fillId="0" borderId="0" xfId="0" applyNumberFormat="1"/>
    <xf numFmtId="0" fontId="4" fillId="0" borderId="0" xfId="0" applyFont="1"/>
    <xf numFmtId="11" fontId="4" fillId="0" borderId="0" xfId="0" applyNumberFormat="1" applyFont="1"/>
    <xf numFmtId="0" fontId="5" fillId="0" borderId="0" xfId="0" applyFont="1"/>
    <xf numFmtId="164" fontId="0" fillId="0" borderId="0" xfId="0" applyNumberFormat="1"/>
    <xf numFmtId="166" fontId="0" fillId="0" borderId="0" xfId="0" applyNumberFormat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1" fontId="0" fillId="2" borderId="0" xfId="0" applyNumberFormat="1" applyFill="1"/>
    <xf numFmtId="0" fontId="4" fillId="2" borderId="0" xfId="0" applyFont="1" applyFill="1"/>
    <xf numFmtId="11" fontId="4" fillId="2" borderId="0" xfId="0" applyNumberFormat="1" applyFont="1" applyFill="1"/>
    <xf numFmtId="0" fontId="0" fillId="0" borderId="0" xfId="0" applyFill="1"/>
    <xf numFmtId="11" fontId="0" fillId="0" borderId="0" xfId="0" applyNumberFormat="1" applyFill="1"/>
    <xf numFmtId="0" fontId="4" fillId="0" borderId="0" xfId="0" applyFont="1" applyFill="1"/>
    <xf numFmtId="11" fontId="4" fillId="0" borderId="0" xfId="0" applyNumberFormat="1" applyFont="1" applyFill="1"/>
  </cellXfs>
  <cellStyles count="1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NSRL Beamline Component Thickness Chart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Summary!$A$4:$A$10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Summary!$D$4:$D$10</c:f>
              <c:numCache>
                <c:formatCode>0.000</c:formatCode>
                <c:ptCount val="7"/>
                <c:pt idx="0">
                  <c:v>0.10287000000000002</c:v>
                </c:pt>
                <c:pt idx="1">
                  <c:v>0.10099017081521826</c:v>
                </c:pt>
                <c:pt idx="2">
                  <c:v>6.7937279999999989E-2</c:v>
                </c:pt>
                <c:pt idx="3">
                  <c:v>6.7937279999999989E-2</c:v>
                </c:pt>
                <c:pt idx="4">
                  <c:v>0.11630659999999998</c:v>
                </c:pt>
                <c:pt idx="5">
                  <c:v>0.45604133081521825</c:v>
                </c:pt>
                <c:pt idx="6">
                  <c:v>4.7311565E-2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3-B84F-B7FE-216143F73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06408"/>
        <c:axId val="2128747160"/>
      </c:scatterChart>
      <c:valAx>
        <c:axId val="212560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Beamline Component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8747160"/>
        <c:crosses val="autoZero"/>
        <c:crossBetween val="midCat"/>
      </c:valAx>
      <c:valAx>
        <c:axId val="2128747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Thickness (g/cm^2)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125606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13</xdr:row>
      <xdr:rowOff>50800</xdr:rowOff>
    </xdr:from>
    <xdr:to>
      <xdr:col>4</xdr:col>
      <xdr:colOff>165100</xdr:colOff>
      <xdr:row>39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B1" zoomScaleNormal="100" workbookViewId="0">
      <pane ySplit="1" topLeftCell="A2" activePane="bottomLeft" state="frozen"/>
      <selection pane="bottomLeft" activeCell="J16" sqref="J16"/>
    </sheetView>
  </sheetViews>
  <sheetFormatPr defaultColWidth="10.796875" defaultRowHeight="15.6" x14ac:dyDescent="0.3"/>
  <cols>
    <col min="1" max="1" width="5.59765625" bestFit="1" customWidth="1"/>
    <col min="2" max="2" width="26.296875" bestFit="1" customWidth="1"/>
    <col min="3" max="3" width="20.09765625" bestFit="1" customWidth="1"/>
    <col min="4" max="4" width="15.296875" bestFit="1" customWidth="1"/>
    <col min="5" max="5" width="19.796875" customWidth="1"/>
    <col min="6" max="6" width="14.296875" hidden="1" customWidth="1"/>
    <col min="7" max="7" width="17.796875" hidden="1" customWidth="1"/>
    <col min="8" max="8" width="14.296875" customWidth="1"/>
    <col min="9" max="9" width="25.09765625" bestFit="1" customWidth="1"/>
    <col min="11" max="11" width="12.09765625" bestFit="1" customWidth="1"/>
  </cols>
  <sheetData>
    <row r="1" spans="1:9" s="1" customFormat="1" ht="18" x14ac:dyDescent="0.35">
      <c r="A1" s="1" t="s">
        <v>4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7</v>
      </c>
      <c r="G1" s="1" t="s">
        <v>8</v>
      </c>
      <c r="H1" s="1" t="s">
        <v>46</v>
      </c>
      <c r="I1" s="1" t="s">
        <v>12</v>
      </c>
    </row>
    <row r="2" spans="1:9" x14ac:dyDescent="0.3">
      <c r="A2">
        <v>1</v>
      </c>
      <c r="B2" t="s">
        <v>5</v>
      </c>
      <c r="C2" t="s">
        <v>6</v>
      </c>
      <c r="D2">
        <f>F2*2.54</f>
        <v>3.8100000000000002E-2</v>
      </c>
      <c r="E2">
        <f>D2*G2</f>
        <v>0.10287000000000002</v>
      </c>
      <c r="F2">
        <v>1.4999999999999999E-2</v>
      </c>
      <c r="G2">
        <v>2.7</v>
      </c>
      <c r="H2">
        <v>9205</v>
      </c>
    </row>
    <row r="4" spans="1:9" x14ac:dyDescent="0.3">
      <c r="A4">
        <f>A2+1</f>
        <v>2</v>
      </c>
      <c r="B4" t="s">
        <v>28</v>
      </c>
      <c r="C4" t="s">
        <v>36</v>
      </c>
      <c r="E4">
        <f>SUM(E5:E21)</f>
        <v>6.7937279999999989E-2</v>
      </c>
      <c r="H4">
        <v>9225</v>
      </c>
    </row>
    <row r="5" spans="1:9" x14ac:dyDescent="0.3">
      <c r="C5" t="s">
        <v>10</v>
      </c>
      <c r="D5">
        <f>F5*2.54</f>
        <v>2.5400000000000002E-3</v>
      </c>
      <c r="E5">
        <f>D5*G5</f>
        <v>3.6067999999999998E-3</v>
      </c>
      <c r="F5">
        <v>1E-3</v>
      </c>
      <c r="G5">
        <v>1.42</v>
      </c>
      <c r="I5" t="s">
        <v>17</v>
      </c>
    </row>
    <row r="6" spans="1:9" x14ac:dyDescent="0.3">
      <c r="C6" t="s">
        <v>11</v>
      </c>
      <c r="D6">
        <v>1</v>
      </c>
      <c r="E6">
        <f>D6*G6</f>
        <v>1.165E-3</v>
      </c>
      <c r="F6">
        <f>D6/2.54</f>
        <v>0.39370078740157477</v>
      </c>
      <c r="G6" s="2">
        <v>1.165E-3</v>
      </c>
      <c r="H6" s="2"/>
      <c r="I6" t="s">
        <v>13</v>
      </c>
    </row>
    <row r="7" spans="1:9" x14ac:dyDescent="0.3">
      <c r="C7" t="s">
        <v>29</v>
      </c>
      <c r="D7">
        <f>SUM(D8:D10)</f>
        <v>9.3267031319393037E-3</v>
      </c>
      <c r="F7">
        <f>SUM(F8:F10)</f>
        <v>3.6719303669052379E-3</v>
      </c>
      <c r="I7" t="s">
        <v>37</v>
      </c>
    </row>
    <row r="8" spans="1:9" x14ac:dyDescent="0.3">
      <c r="C8" t="s">
        <v>30</v>
      </c>
      <c r="D8">
        <f>F8*2.54</f>
        <v>7.62E-3</v>
      </c>
      <c r="E8">
        <f>D8*G8</f>
        <v>1.0820399999999999E-2</v>
      </c>
      <c r="F8">
        <v>3.0000000000000001E-3</v>
      </c>
      <c r="G8">
        <v>1.42</v>
      </c>
      <c r="I8" t="s">
        <v>33</v>
      </c>
    </row>
    <row r="9" spans="1:9" x14ac:dyDescent="0.3">
      <c r="C9" s="3" t="s">
        <v>32</v>
      </c>
      <c r="D9">
        <f>E9/G9</f>
        <v>1.7027901785714283E-3</v>
      </c>
      <c r="E9">
        <v>1.5257E-2</v>
      </c>
      <c r="F9">
        <f>D9/2.54</f>
        <v>6.7038983408323951E-4</v>
      </c>
      <c r="G9">
        <v>8.9600000000000009</v>
      </c>
      <c r="I9" t="s">
        <v>34</v>
      </c>
    </row>
    <row r="10" spans="1:9" x14ac:dyDescent="0.3">
      <c r="C10" s="3" t="s">
        <v>31</v>
      </c>
      <c r="D10">
        <f>E10/G10</f>
        <v>3.912953367875647E-6</v>
      </c>
      <c r="E10">
        <v>7.5519999999999995E-5</v>
      </c>
      <c r="F10">
        <f>D10/2.54</f>
        <v>1.5405328219982862E-6</v>
      </c>
      <c r="G10" s="4">
        <v>19.3</v>
      </c>
      <c r="H10" s="4"/>
      <c r="I10" t="s">
        <v>35</v>
      </c>
    </row>
    <row r="11" spans="1:9" x14ac:dyDescent="0.3">
      <c r="C11" t="s">
        <v>11</v>
      </c>
      <c r="D11">
        <v>1</v>
      </c>
      <c r="E11">
        <f>D11*G11</f>
        <v>1.165E-3</v>
      </c>
      <c r="F11">
        <f>D11/2.54</f>
        <v>0.39370078740157477</v>
      </c>
      <c r="G11" s="2">
        <v>1.165E-3</v>
      </c>
      <c r="H11" s="2"/>
      <c r="I11" t="s">
        <v>13</v>
      </c>
    </row>
    <row r="12" spans="1:9" x14ac:dyDescent="0.3">
      <c r="C12" s="3" t="s">
        <v>31</v>
      </c>
      <c r="D12">
        <f>E12/G12</f>
        <v>3.912953367875647E-6</v>
      </c>
      <c r="E12">
        <v>7.5519999999999995E-5</v>
      </c>
      <c r="F12">
        <f>D12/2.54</f>
        <v>1.5405328219982862E-6</v>
      </c>
      <c r="G12" s="4">
        <v>19.3</v>
      </c>
      <c r="H12" s="4"/>
      <c r="I12" t="s">
        <v>35</v>
      </c>
    </row>
    <row r="13" spans="1:9" x14ac:dyDescent="0.3">
      <c r="C13" t="s">
        <v>10</v>
      </c>
      <c r="D13">
        <f>F13*2.54</f>
        <v>2.5400000000000002E-3</v>
      </c>
      <c r="E13">
        <f>D13*G13</f>
        <v>3.6067999999999998E-3</v>
      </c>
      <c r="F13">
        <v>1E-3</v>
      </c>
      <c r="G13">
        <v>1.42</v>
      </c>
      <c r="I13" t="s">
        <v>38</v>
      </c>
    </row>
    <row r="14" spans="1:9" x14ac:dyDescent="0.3">
      <c r="C14" s="3" t="s">
        <v>31</v>
      </c>
      <c r="D14">
        <f>E14/G14</f>
        <v>3.912953367875647E-6</v>
      </c>
      <c r="E14">
        <v>7.5519999999999995E-5</v>
      </c>
      <c r="F14">
        <f>D14/2.54</f>
        <v>1.5405328219982862E-6</v>
      </c>
      <c r="G14" s="4">
        <v>19.3</v>
      </c>
      <c r="H14" s="4"/>
      <c r="I14" t="s">
        <v>35</v>
      </c>
    </row>
    <row r="15" spans="1:9" x14ac:dyDescent="0.3">
      <c r="C15" t="s">
        <v>11</v>
      </c>
      <c r="D15">
        <v>1</v>
      </c>
      <c r="E15">
        <f>D15*G15</f>
        <v>1.165E-3</v>
      </c>
      <c r="F15">
        <f>D15/2.54</f>
        <v>0.39370078740157477</v>
      </c>
      <c r="G15" s="2">
        <v>1.165E-3</v>
      </c>
      <c r="H15" s="2"/>
      <c r="I15" t="s">
        <v>13</v>
      </c>
    </row>
    <row r="16" spans="1:9" x14ac:dyDescent="0.3">
      <c r="C16" t="s">
        <v>29</v>
      </c>
      <c r="D16">
        <f>SUM(D17:D19)</f>
        <v>9.3267031319393037E-3</v>
      </c>
      <c r="F16">
        <f>SUM(F17:F19)</f>
        <v>3.6719303669052379E-3</v>
      </c>
      <c r="I16" t="s">
        <v>39</v>
      </c>
    </row>
    <row r="17" spans="1:11" x14ac:dyDescent="0.3">
      <c r="C17" t="s">
        <v>30</v>
      </c>
      <c r="D17">
        <f>F17*2.54</f>
        <v>7.62E-3</v>
      </c>
      <c r="E17">
        <f>D17*G17</f>
        <v>1.0820399999999999E-2</v>
      </c>
      <c r="F17">
        <v>3.0000000000000001E-3</v>
      </c>
      <c r="G17">
        <v>1.42</v>
      </c>
      <c r="I17" t="s">
        <v>33</v>
      </c>
    </row>
    <row r="18" spans="1:11" x14ac:dyDescent="0.3">
      <c r="C18" s="3" t="s">
        <v>32</v>
      </c>
      <c r="D18">
        <f>E18/G18</f>
        <v>1.7027901785714283E-3</v>
      </c>
      <c r="E18">
        <v>1.5257E-2</v>
      </c>
      <c r="F18">
        <f>D18/2.54</f>
        <v>6.7038983408323951E-4</v>
      </c>
      <c r="G18">
        <v>8.9600000000000009</v>
      </c>
      <c r="I18" t="s">
        <v>34</v>
      </c>
    </row>
    <row r="19" spans="1:11" x14ac:dyDescent="0.3">
      <c r="C19" s="3" t="s">
        <v>31</v>
      </c>
      <c r="D19">
        <f>E19/G19</f>
        <v>3.912953367875647E-6</v>
      </c>
      <c r="E19">
        <v>7.5519999999999995E-5</v>
      </c>
      <c r="F19">
        <f>D19/2.54</f>
        <v>1.5405328219982862E-6</v>
      </c>
      <c r="G19" s="4">
        <v>19.3</v>
      </c>
      <c r="H19" s="4"/>
      <c r="I19" t="s">
        <v>35</v>
      </c>
    </row>
    <row r="20" spans="1:11" x14ac:dyDescent="0.3">
      <c r="C20" t="s">
        <v>11</v>
      </c>
      <c r="D20">
        <v>1</v>
      </c>
      <c r="E20">
        <f>D20*G20</f>
        <v>1.165E-3</v>
      </c>
      <c r="F20">
        <f>D20/2.54</f>
        <v>0.39370078740157477</v>
      </c>
      <c r="G20" s="2">
        <v>1.165E-3</v>
      </c>
      <c r="H20" s="2"/>
      <c r="I20" t="s">
        <v>13</v>
      </c>
    </row>
    <row r="21" spans="1:11" x14ac:dyDescent="0.3">
      <c r="C21" t="s">
        <v>10</v>
      </c>
      <c r="D21">
        <f>F21*2.54</f>
        <v>2.5400000000000002E-3</v>
      </c>
      <c r="E21">
        <f>D21*G21</f>
        <v>3.6067999999999998E-3</v>
      </c>
      <c r="F21">
        <v>1E-3</v>
      </c>
      <c r="G21">
        <v>1.42</v>
      </c>
      <c r="I21" t="s">
        <v>17</v>
      </c>
    </row>
    <row r="23" spans="1:11" x14ac:dyDescent="0.3">
      <c r="A23">
        <f>A4+1</f>
        <v>3</v>
      </c>
      <c r="B23" t="s">
        <v>9</v>
      </c>
      <c r="C23" t="s">
        <v>27</v>
      </c>
      <c r="E23">
        <f>SUM(E24:E54)</f>
        <v>0.10099017081521826</v>
      </c>
      <c r="H23">
        <f>H2+152</f>
        <v>9357</v>
      </c>
      <c r="K23" t="s">
        <v>16</v>
      </c>
    </row>
    <row r="24" spans="1:11" s="14" customFormat="1" x14ac:dyDescent="0.3">
      <c r="C24" s="14" t="s">
        <v>10</v>
      </c>
      <c r="D24" s="14">
        <f>F24*2.54</f>
        <v>5.0800000000000003E-3</v>
      </c>
      <c r="E24" s="14">
        <f t="shared" ref="E24:E37" si="0">D24*G24</f>
        <v>7.2135999999999997E-3</v>
      </c>
      <c r="F24" s="14">
        <v>2E-3</v>
      </c>
      <c r="G24" s="14">
        <v>1.42</v>
      </c>
      <c r="I24" s="14" t="s">
        <v>17</v>
      </c>
      <c r="K24" s="14" t="s">
        <v>16</v>
      </c>
    </row>
    <row r="25" spans="1:11" s="14" customFormat="1" x14ac:dyDescent="0.3">
      <c r="C25" s="14" t="s">
        <v>11</v>
      </c>
      <c r="D25" s="14">
        <v>1.6624300000000001</v>
      </c>
      <c r="E25" s="14">
        <f t="shared" si="0"/>
        <v>1.9367309500000001E-3</v>
      </c>
      <c r="F25" s="14">
        <f>D25/2.54</f>
        <v>0.65449999999999997</v>
      </c>
      <c r="G25" s="15">
        <v>1.165E-3</v>
      </c>
      <c r="H25" s="15"/>
      <c r="I25" s="14" t="s">
        <v>13</v>
      </c>
    </row>
    <row r="26" spans="1:11" s="14" customFormat="1" x14ac:dyDescent="0.3">
      <c r="C26" s="14" t="s">
        <v>6</v>
      </c>
      <c r="D26" s="14">
        <f>F26*2.54</f>
        <v>2.5400000000000002E-3</v>
      </c>
      <c r="E26" s="14">
        <f t="shared" si="0"/>
        <v>6.8580000000000012E-3</v>
      </c>
      <c r="F26" s="14">
        <v>1E-3</v>
      </c>
      <c r="G26" s="14">
        <v>2.7</v>
      </c>
      <c r="I26" s="14" t="s">
        <v>14</v>
      </c>
    </row>
    <row r="27" spans="1:11" s="14" customFormat="1" x14ac:dyDescent="0.3">
      <c r="C27" s="14" t="s">
        <v>11</v>
      </c>
      <c r="D27" s="14">
        <v>1.27</v>
      </c>
      <c r="E27" s="14">
        <f t="shared" si="0"/>
        <v>1.47955E-3</v>
      </c>
      <c r="F27" s="14">
        <f>D27/2.54</f>
        <v>0.5</v>
      </c>
      <c r="G27" s="15">
        <v>1.165E-3</v>
      </c>
      <c r="H27" s="15"/>
      <c r="I27" s="14" t="s">
        <v>13</v>
      </c>
    </row>
    <row r="28" spans="1:11" s="14" customFormat="1" x14ac:dyDescent="0.3">
      <c r="C28" s="14" t="s">
        <v>6</v>
      </c>
      <c r="D28" s="14">
        <f>F28*2.54</f>
        <v>2.5400000000000002E-3</v>
      </c>
      <c r="E28" s="14">
        <f t="shared" si="0"/>
        <v>6.8580000000000012E-3</v>
      </c>
      <c r="F28" s="14">
        <v>1E-3</v>
      </c>
      <c r="G28" s="14">
        <v>2.7</v>
      </c>
      <c r="I28" s="14" t="s">
        <v>15</v>
      </c>
    </row>
    <row r="29" spans="1:11" s="14" customFormat="1" x14ac:dyDescent="0.3">
      <c r="C29" s="14" t="s">
        <v>11</v>
      </c>
      <c r="D29" s="14">
        <v>1.27</v>
      </c>
      <c r="E29" s="14">
        <f t="shared" si="0"/>
        <v>1.47955E-3</v>
      </c>
      <c r="F29" s="14">
        <f>D29/2.54</f>
        <v>0.5</v>
      </c>
      <c r="G29" s="15">
        <v>1.165E-3</v>
      </c>
      <c r="H29" s="15"/>
      <c r="I29" s="14" t="s">
        <v>13</v>
      </c>
    </row>
    <row r="30" spans="1:11" s="14" customFormat="1" x14ac:dyDescent="0.3">
      <c r="C30" s="14" t="s">
        <v>6</v>
      </c>
      <c r="D30" s="14">
        <f>F30*2.54</f>
        <v>2.5400000000000002E-3</v>
      </c>
      <c r="E30" s="14">
        <f t="shared" si="0"/>
        <v>6.8580000000000012E-3</v>
      </c>
      <c r="F30" s="14">
        <v>1E-3</v>
      </c>
      <c r="G30" s="14">
        <v>2.7</v>
      </c>
      <c r="I30" s="14" t="s">
        <v>14</v>
      </c>
    </row>
    <row r="31" spans="1:11" s="14" customFormat="1" x14ac:dyDescent="0.3">
      <c r="C31" s="14" t="s">
        <v>11</v>
      </c>
      <c r="D31" s="14">
        <v>1.27</v>
      </c>
      <c r="E31" s="14">
        <f t="shared" si="0"/>
        <v>1.47955E-3</v>
      </c>
      <c r="F31" s="14">
        <f>D31/2.54</f>
        <v>0.5</v>
      </c>
      <c r="G31" s="15">
        <v>1.165E-3</v>
      </c>
      <c r="H31" s="15"/>
      <c r="I31" s="14" t="s">
        <v>13</v>
      </c>
    </row>
    <row r="32" spans="1:11" s="14" customFormat="1" x14ac:dyDescent="0.3">
      <c r="B32" s="14" t="s">
        <v>16</v>
      </c>
      <c r="C32" s="14" t="s">
        <v>6</v>
      </c>
      <c r="D32" s="14">
        <f>F32*2.54</f>
        <v>2.5400000000000002E-3</v>
      </c>
      <c r="E32" s="14">
        <f t="shared" si="0"/>
        <v>6.8580000000000012E-3</v>
      </c>
      <c r="F32" s="14">
        <v>1E-3</v>
      </c>
      <c r="G32" s="14">
        <v>2.7</v>
      </c>
      <c r="I32" s="14" t="s">
        <v>15</v>
      </c>
    </row>
    <row r="33" spans="2:13" s="14" customFormat="1" x14ac:dyDescent="0.3">
      <c r="C33" s="14" t="s">
        <v>11</v>
      </c>
      <c r="D33" s="14">
        <v>1.27</v>
      </c>
      <c r="E33" s="14">
        <f t="shared" si="0"/>
        <v>1.47955E-3</v>
      </c>
      <c r="F33" s="14">
        <f>D33/2.54</f>
        <v>0.5</v>
      </c>
      <c r="G33" s="15">
        <v>1.165E-3</v>
      </c>
      <c r="H33" s="15"/>
      <c r="I33" s="14" t="s">
        <v>13</v>
      </c>
    </row>
    <row r="34" spans="2:13" s="14" customFormat="1" x14ac:dyDescent="0.3">
      <c r="C34" s="14" t="s">
        <v>6</v>
      </c>
      <c r="D34" s="14">
        <f>F34*2.54</f>
        <v>2.5400000000000002E-3</v>
      </c>
      <c r="E34" s="14">
        <f t="shared" si="0"/>
        <v>6.8580000000000012E-3</v>
      </c>
      <c r="F34" s="14">
        <v>1E-3</v>
      </c>
      <c r="G34" s="14">
        <v>2.7</v>
      </c>
      <c r="I34" s="14" t="s">
        <v>14</v>
      </c>
    </row>
    <row r="35" spans="2:13" s="14" customFormat="1" x14ac:dyDescent="0.3">
      <c r="B35" s="14" t="s">
        <v>16</v>
      </c>
      <c r="C35" s="14" t="s">
        <v>11</v>
      </c>
      <c r="D35" s="14">
        <v>7.62</v>
      </c>
      <c r="E35" s="14">
        <f t="shared" si="0"/>
        <v>8.8772999999999994E-3</v>
      </c>
      <c r="F35" s="14">
        <f>D35/2.54</f>
        <v>3</v>
      </c>
      <c r="G35" s="15">
        <v>1.165E-3</v>
      </c>
      <c r="H35" s="15"/>
      <c r="I35" s="14" t="s">
        <v>13</v>
      </c>
    </row>
    <row r="36" spans="2:13" s="14" customFormat="1" x14ac:dyDescent="0.3">
      <c r="C36" s="14" t="s">
        <v>6</v>
      </c>
      <c r="D36" s="14">
        <f>F36*2.54</f>
        <v>2.5400000000000002E-3</v>
      </c>
      <c r="E36" s="14">
        <f t="shared" si="0"/>
        <v>6.8580000000000012E-3</v>
      </c>
      <c r="F36" s="14">
        <v>1E-3</v>
      </c>
      <c r="G36" s="14">
        <v>2.7</v>
      </c>
      <c r="I36" s="14" t="s">
        <v>14</v>
      </c>
    </row>
    <row r="37" spans="2:13" s="14" customFormat="1" x14ac:dyDescent="0.3">
      <c r="C37" s="14" t="s">
        <v>11</v>
      </c>
      <c r="D37" s="14">
        <v>0.95250000000000001</v>
      </c>
      <c r="E37" s="14">
        <f t="shared" si="0"/>
        <v>1.1096624999999999E-3</v>
      </c>
      <c r="F37" s="14">
        <f>D37/2.54</f>
        <v>0.375</v>
      </c>
      <c r="G37" s="15">
        <v>1.165E-3</v>
      </c>
      <c r="H37" s="15"/>
      <c r="I37" s="14" t="s">
        <v>13</v>
      </c>
    </row>
    <row r="38" spans="2:13" s="14" customFormat="1" x14ac:dyDescent="0.3">
      <c r="C38" s="16" t="s">
        <v>22</v>
      </c>
      <c r="D38" s="16">
        <v>1.7780000000000001E-3</v>
      </c>
      <c r="E38" s="16" t="s">
        <v>16</v>
      </c>
      <c r="F38" s="16">
        <v>6.9999999999999999E-4</v>
      </c>
      <c r="G38" s="17"/>
      <c r="H38" s="17"/>
      <c r="I38" s="16" t="s">
        <v>49</v>
      </c>
      <c r="J38" s="16">
        <v>0.4</v>
      </c>
      <c r="K38" s="16" t="s">
        <v>26</v>
      </c>
      <c r="L38" s="16"/>
      <c r="M38" s="16"/>
    </row>
    <row r="39" spans="2:13" s="14" customFormat="1" x14ac:dyDescent="0.3">
      <c r="C39" s="16" t="s">
        <v>18</v>
      </c>
      <c r="D39" s="14">
        <f>K39*J39*$D$47*($D$47/$J$47)</f>
        <v>1.6099787155200001E-6</v>
      </c>
      <c r="E39" s="14">
        <f t="shared" ref="E39:E41" si="1">D39*G39</f>
        <v>3.1072589209536003E-5</v>
      </c>
      <c r="F39" s="14">
        <f>D39/2.54</f>
        <v>6.3384988799999999E-7</v>
      </c>
      <c r="G39" s="17">
        <v>19.3</v>
      </c>
      <c r="H39" s="17"/>
      <c r="I39" s="16" t="s">
        <v>23</v>
      </c>
      <c r="J39" s="16">
        <v>0.96</v>
      </c>
      <c r="K39" s="16">
        <v>0.63660000000000005</v>
      </c>
      <c r="L39" s="16"/>
      <c r="M39" s="16"/>
    </row>
    <row r="40" spans="2:13" s="14" customFormat="1" x14ac:dyDescent="0.3">
      <c r="C40" s="16" t="s">
        <v>19</v>
      </c>
      <c r="D40" s="14">
        <f t="shared" ref="D40:D41" si="2">K40*J40*$D$47*($D$47/$J$47)</f>
        <v>5.0311834860000003E-8</v>
      </c>
      <c r="E40" s="14">
        <f t="shared" si="1"/>
        <v>1.05654853206E-6</v>
      </c>
      <c r="F40" s="14">
        <f t="shared" ref="F40:F41" si="3">D40/2.54</f>
        <v>1.9807809E-8</v>
      </c>
      <c r="G40" s="17">
        <v>21</v>
      </c>
      <c r="H40" s="17"/>
      <c r="I40" s="16" t="s">
        <v>24</v>
      </c>
      <c r="J40" s="16">
        <v>0.03</v>
      </c>
      <c r="K40" s="16">
        <v>0.63660000000000005</v>
      </c>
      <c r="L40" s="16"/>
      <c r="M40" s="16"/>
    </row>
    <row r="41" spans="2:13" s="14" customFormat="1" x14ac:dyDescent="0.3">
      <c r="C41" s="16" t="s">
        <v>20</v>
      </c>
      <c r="D41" s="14">
        <f t="shared" si="2"/>
        <v>6.7082446480000013E-8</v>
      </c>
      <c r="E41" s="14">
        <f t="shared" si="1"/>
        <v>1.2946912170640004E-6</v>
      </c>
      <c r="F41" s="14">
        <f t="shared" si="3"/>
        <v>2.6410412000000005E-8</v>
      </c>
      <c r="G41" s="17">
        <v>19.3</v>
      </c>
      <c r="H41" s="17"/>
      <c r="I41" s="16" t="s">
        <v>25</v>
      </c>
      <c r="J41" s="16">
        <v>0.04</v>
      </c>
      <c r="K41" s="16">
        <v>0.63660000000000005</v>
      </c>
      <c r="L41" s="16"/>
      <c r="M41" s="16"/>
    </row>
    <row r="42" spans="2:13" x14ac:dyDescent="0.3">
      <c r="C42" t="s">
        <v>11</v>
      </c>
      <c r="D42">
        <v>0.95250000000000001</v>
      </c>
      <c r="E42">
        <f>D42*G42</f>
        <v>1.1096624999999999E-3</v>
      </c>
      <c r="F42">
        <f>D42/2.54</f>
        <v>0.375</v>
      </c>
      <c r="G42" s="2">
        <v>1.165E-3</v>
      </c>
      <c r="H42" s="2"/>
      <c r="I42" t="s">
        <v>13</v>
      </c>
    </row>
    <row r="43" spans="2:13" x14ac:dyDescent="0.3">
      <c r="C43" t="s">
        <v>6</v>
      </c>
      <c r="D43">
        <f>F43*2.54</f>
        <v>2.5400000000000002E-3</v>
      </c>
      <c r="E43">
        <f>D43*G43</f>
        <v>6.8580000000000012E-3</v>
      </c>
      <c r="F43">
        <v>1E-3</v>
      </c>
      <c r="G43">
        <v>2.7</v>
      </c>
      <c r="I43" t="s">
        <v>14</v>
      </c>
    </row>
    <row r="44" spans="2:13" x14ac:dyDescent="0.3">
      <c r="C44" t="s">
        <v>11</v>
      </c>
      <c r="D44">
        <v>1.42875</v>
      </c>
      <c r="E44">
        <f>D44*G44</f>
        <v>1.66449375E-3</v>
      </c>
      <c r="F44">
        <f>D44/2.54</f>
        <v>0.5625</v>
      </c>
      <c r="G44" s="2">
        <v>1.165E-3</v>
      </c>
      <c r="H44" s="2"/>
      <c r="I44" t="s">
        <v>13</v>
      </c>
    </row>
    <row r="45" spans="2:13" x14ac:dyDescent="0.3">
      <c r="C45" t="s">
        <v>6</v>
      </c>
      <c r="D45">
        <f>F45*2.54</f>
        <v>2.5400000000000002E-3</v>
      </c>
      <c r="E45">
        <f>D45*G45</f>
        <v>6.8580000000000012E-3</v>
      </c>
      <c r="F45">
        <v>1E-3</v>
      </c>
      <c r="G45">
        <v>2.7</v>
      </c>
      <c r="I45" t="s">
        <v>14</v>
      </c>
    </row>
    <row r="46" spans="2:13" x14ac:dyDescent="0.3">
      <c r="C46" t="s">
        <v>11</v>
      </c>
      <c r="D46">
        <v>0.95250000000000001</v>
      </c>
      <c r="E46">
        <f>D46*G46</f>
        <v>1.1096624999999999E-3</v>
      </c>
      <c r="F46">
        <f>D46/2.54</f>
        <v>0.375</v>
      </c>
      <c r="G46" s="2">
        <v>1.165E-3</v>
      </c>
      <c r="H46" s="2"/>
      <c r="I46" t="s">
        <v>13</v>
      </c>
    </row>
    <row r="47" spans="2:13" x14ac:dyDescent="0.3">
      <c r="C47" t="s">
        <v>22</v>
      </c>
      <c r="D47">
        <f>F47*2.54</f>
        <v>1.7780000000000001E-3</v>
      </c>
      <c r="F47">
        <v>6.9999999999999999E-4</v>
      </c>
      <c r="G47" s="2"/>
      <c r="H47" s="2"/>
      <c r="I47" s="3" t="s">
        <v>49</v>
      </c>
      <c r="J47">
        <v>1.2</v>
      </c>
      <c r="K47" t="s">
        <v>26</v>
      </c>
    </row>
    <row r="48" spans="2:13" x14ac:dyDescent="0.3">
      <c r="C48" t="s">
        <v>18</v>
      </c>
      <c r="D48">
        <f>K48*J48*$D$47*($D$47/$J$47)</f>
        <v>1.6099787155200001E-6</v>
      </c>
      <c r="E48" s="2">
        <f>D48*G48</f>
        <v>3.0992090273760002E-5</v>
      </c>
      <c r="F48">
        <f>D48/2.54</f>
        <v>6.3384988799999999E-7</v>
      </c>
      <c r="G48" s="2">
        <v>19.25</v>
      </c>
      <c r="H48" s="2"/>
      <c r="I48" t="s">
        <v>23</v>
      </c>
      <c r="J48">
        <v>0.96</v>
      </c>
      <c r="K48">
        <v>0.63660000000000005</v>
      </c>
    </row>
    <row r="49" spans="1:12" x14ac:dyDescent="0.3">
      <c r="C49" t="s">
        <v>19</v>
      </c>
      <c r="D49">
        <f t="shared" ref="D49:D50" si="4">K49*J49*$D$47*($D$47/$J$47)</f>
        <v>5.0311834860000003E-8</v>
      </c>
      <c r="E49">
        <f t="shared" ref="E49:E50" si="5">D49*G49</f>
        <v>1.0575547687572001E-6</v>
      </c>
      <c r="F49">
        <f t="shared" ref="F49:F50" si="6">D49/2.54</f>
        <v>1.9807809E-8</v>
      </c>
      <c r="G49" s="2">
        <v>21.02</v>
      </c>
      <c r="H49" s="2"/>
      <c r="I49" t="s">
        <v>24</v>
      </c>
      <c r="J49">
        <v>0.03</v>
      </c>
      <c r="K49">
        <v>0.63660000000000005</v>
      </c>
    </row>
    <row r="50" spans="1:12" x14ac:dyDescent="0.3">
      <c r="C50" t="s">
        <v>20</v>
      </c>
      <c r="D50">
        <f t="shared" si="4"/>
        <v>6.7082446480000013E-8</v>
      </c>
      <c r="E50">
        <f t="shared" si="5"/>
        <v>1.2946912170640004E-6</v>
      </c>
      <c r="F50">
        <f t="shared" si="6"/>
        <v>2.6410412000000005E-8</v>
      </c>
      <c r="G50" s="2">
        <v>19.3</v>
      </c>
      <c r="H50" s="2"/>
      <c r="I50" t="s">
        <v>25</v>
      </c>
      <c r="J50">
        <v>0.04</v>
      </c>
      <c r="K50">
        <v>0.63660000000000005</v>
      </c>
    </row>
    <row r="51" spans="1:12" x14ac:dyDescent="0.3">
      <c r="C51" t="s">
        <v>11</v>
      </c>
      <c r="D51">
        <v>0.95250000000000001</v>
      </c>
      <c r="E51">
        <f>D51*G51</f>
        <v>1.1096624999999999E-3</v>
      </c>
      <c r="F51">
        <f>D51/2.54</f>
        <v>0.375</v>
      </c>
      <c r="G51" s="2">
        <v>1.165E-3</v>
      </c>
      <c r="H51" s="2"/>
      <c r="I51" t="s">
        <v>13</v>
      </c>
    </row>
    <row r="52" spans="1:12" x14ac:dyDescent="0.3">
      <c r="C52" t="s">
        <v>6</v>
      </c>
      <c r="D52">
        <f>F52*2.54</f>
        <v>2.5400000000000002E-3</v>
      </c>
      <c r="E52">
        <f>D52*G52</f>
        <v>6.8580000000000012E-3</v>
      </c>
      <c r="F52">
        <v>1E-3</v>
      </c>
      <c r="G52">
        <v>2.7</v>
      </c>
      <c r="I52" t="s">
        <v>14</v>
      </c>
    </row>
    <row r="53" spans="1:12" x14ac:dyDescent="0.3">
      <c r="C53" t="s">
        <v>11</v>
      </c>
      <c r="D53">
        <v>1.6642300000000001</v>
      </c>
      <c r="E53">
        <f>D53*G53</f>
        <v>1.9388279500000001E-3</v>
      </c>
      <c r="F53">
        <f>D53/2.54</f>
        <v>0.65520866141732281</v>
      </c>
      <c r="G53" s="2">
        <v>1.165E-3</v>
      </c>
      <c r="H53" s="2"/>
      <c r="I53" t="s">
        <v>13</v>
      </c>
    </row>
    <row r="54" spans="1:12" x14ac:dyDescent="0.3">
      <c r="C54" t="s">
        <v>10</v>
      </c>
      <c r="D54">
        <f>F54*2.54</f>
        <v>5.0800000000000003E-3</v>
      </c>
      <c r="E54">
        <f>D54*G54</f>
        <v>7.2135999999999997E-3</v>
      </c>
      <c r="F54">
        <v>2E-3</v>
      </c>
      <c r="G54">
        <v>1.42</v>
      </c>
      <c r="I54" t="s">
        <v>17</v>
      </c>
      <c r="K54">
        <f>SUM(D39:D41)</f>
        <v>1.7273729968600002E-6</v>
      </c>
      <c r="L54">
        <f>32*K54</f>
        <v>5.5275935899520007E-5</v>
      </c>
    </row>
    <row r="55" spans="1:12" x14ac:dyDescent="0.3">
      <c r="G55" t="s">
        <v>16</v>
      </c>
      <c r="K55">
        <f>SUM(D24:D54)</f>
        <v>21.301989454745993</v>
      </c>
    </row>
    <row r="56" spans="1:12" x14ac:dyDescent="0.3">
      <c r="A56">
        <v>4</v>
      </c>
      <c r="B56" t="s">
        <v>40</v>
      </c>
      <c r="C56" t="s">
        <v>36</v>
      </c>
      <c r="E56">
        <f>SUM(E57:E73)</f>
        <v>6.7937279999999989E-2</v>
      </c>
      <c r="H56">
        <v>9647</v>
      </c>
    </row>
    <row r="57" spans="1:12" x14ac:dyDescent="0.3">
      <c r="C57" t="s">
        <v>10</v>
      </c>
      <c r="D57">
        <f>F57*2.54</f>
        <v>2.5400000000000002E-3</v>
      </c>
      <c r="E57">
        <f>D57*G57</f>
        <v>3.6067999999999998E-3</v>
      </c>
      <c r="F57">
        <v>1E-3</v>
      </c>
      <c r="G57">
        <v>1.42</v>
      </c>
      <c r="I57" t="s">
        <v>17</v>
      </c>
    </row>
    <row r="58" spans="1:12" x14ac:dyDescent="0.3">
      <c r="C58" t="s">
        <v>11</v>
      </c>
      <c r="D58">
        <v>1</v>
      </c>
      <c r="E58">
        <f>D58*G58</f>
        <v>1.165E-3</v>
      </c>
      <c r="F58">
        <f>D58/2.54</f>
        <v>0.39370078740157477</v>
      </c>
      <c r="G58" s="2">
        <v>1.165E-3</v>
      </c>
      <c r="H58" s="2"/>
      <c r="I58" t="s">
        <v>13</v>
      </c>
    </row>
    <row r="59" spans="1:12" x14ac:dyDescent="0.3">
      <c r="C59" t="s">
        <v>29</v>
      </c>
      <c r="D59">
        <f>SUM(D60:D62)</f>
        <v>9.3267031319393037E-3</v>
      </c>
      <c r="F59">
        <f>SUM(F60:F62)</f>
        <v>3.6719303669052379E-3</v>
      </c>
      <c r="I59" t="s">
        <v>37</v>
      </c>
    </row>
    <row r="60" spans="1:12" x14ac:dyDescent="0.3">
      <c r="C60" t="s">
        <v>30</v>
      </c>
      <c r="D60">
        <f>F60*2.54</f>
        <v>7.62E-3</v>
      </c>
      <c r="E60">
        <f>D60*G60</f>
        <v>1.0820399999999999E-2</v>
      </c>
      <c r="F60">
        <v>3.0000000000000001E-3</v>
      </c>
      <c r="G60">
        <v>1.42</v>
      </c>
      <c r="I60" t="s">
        <v>33</v>
      </c>
    </row>
    <row r="61" spans="1:12" x14ac:dyDescent="0.3">
      <c r="C61" s="3" t="s">
        <v>32</v>
      </c>
      <c r="D61">
        <f>E61/G61</f>
        <v>1.7027901785714283E-3</v>
      </c>
      <c r="E61">
        <v>1.5257E-2</v>
      </c>
      <c r="F61">
        <f>D61/2.54</f>
        <v>6.7038983408323951E-4</v>
      </c>
      <c r="G61">
        <v>8.9600000000000009</v>
      </c>
      <c r="I61" t="s">
        <v>34</v>
      </c>
    </row>
    <row r="62" spans="1:12" x14ac:dyDescent="0.3">
      <c r="C62" s="3" t="s">
        <v>31</v>
      </c>
      <c r="D62">
        <f>E62/G62</f>
        <v>3.912953367875647E-6</v>
      </c>
      <c r="E62">
        <v>7.5519999999999995E-5</v>
      </c>
      <c r="F62">
        <f>D62/2.54</f>
        <v>1.5405328219982862E-6</v>
      </c>
      <c r="G62" s="4">
        <v>19.3</v>
      </c>
      <c r="H62" s="4"/>
      <c r="I62" t="s">
        <v>35</v>
      </c>
    </row>
    <row r="63" spans="1:12" x14ac:dyDescent="0.3">
      <c r="C63" t="s">
        <v>11</v>
      </c>
      <c r="D63">
        <v>1</v>
      </c>
      <c r="E63">
        <f>D63*G63</f>
        <v>1.165E-3</v>
      </c>
      <c r="F63">
        <f>D63/2.54</f>
        <v>0.39370078740157477</v>
      </c>
      <c r="G63" s="2">
        <v>1.165E-3</v>
      </c>
      <c r="H63" s="2"/>
      <c r="I63" t="s">
        <v>13</v>
      </c>
    </row>
    <row r="64" spans="1:12" x14ac:dyDescent="0.3">
      <c r="C64" s="3" t="s">
        <v>31</v>
      </c>
      <c r="D64">
        <f>E64/G64</f>
        <v>3.912953367875647E-6</v>
      </c>
      <c r="E64">
        <v>7.5519999999999995E-5</v>
      </c>
      <c r="F64">
        <f>D64/2.54</f>
        <v>1.5405328219982862E-6</v>
      </c>
      <c r="G64" s="4">
        <v>19.3</v>
      </c>
      <c r="H64" s="4"/>
      <c r="I64" t="s">
        <v>35</v>
      </c>
    </row>
    <row r="65" spans="1:10" x14ac:dyDescent="0.3">
      <c r="C65" t="s">
        <v>10</v>
      </c>
      <c r="D65">
        <f>F65*2.54</f>
        <v>2.5400000000000002E-3</v>
      </c>
      <c r="E65">
        <f>D65*G65</f>
        <v>3.6067999999999998E-3</v>
      </c>
      <c r="F65">
        <v>1E-3</v>
      </c>
      <c r="G65">
        <v>1.42</v>
      </c>
      <c r="I65" t="s">
        <v>38</v>
      </c>
    </row>
    <row r="66" spans="1:10" x14ac:dyDescent="0.3">
      <c r="C66" s="3" t="s">
        <v>31</v>
      </c>
      <c r="D66">
        <f>E66/G66</f>
        <v>3.912953367875647E-6</v>
      </c>
      <c r="E66">
        <v>7.5519999999999995E-5</v>
      </c>
      <c r="F66">
        <f>D66/2.54</f>
        <v>1.5405328219982862E-6</v>
      </c>
      <c r="G66" s="4">
        <v>19.3</v>
      </c>
      <c r="H66" s="4"/>
      <c r="I66" t="s">
        <v>35</v>
      </c>
    </row>
    <row r="67" spans="1:10" x14ac:dyDescent="0.3">
      <c r="C67" t="s">
        <v>11</v>
      </c>
      <c r="D67">
        <v>1</v>
      </c>
      <c r="E67">
        <f>D67*G67</f>
        <v>1.165E-3</v>
      </c>
      <c r="F67">
        <f>D67/2.54</f>
        <v>0.39370078740157477</v>
      </c>
      <c r="G67" s="2">
        <v>1.165E-3</v>
      </c>
      <c r="H67" s="2"/>
      <c r="I67" t="s">
        <v>13</v>
      </c>
    </row>
    <row r="68" spans="1:10" x14ac:dyDescent="0.3">
      <c r="C68" t="s">
        <v>29</v>
      </c>
      <c r="D68">
        <f>SUM(D69:D71)</f>
        <v>9.3267031319393037E-3</v>
      </c>
      <c r="F68">
        <f>SUM(F69:F71)</f>
        <v>3.6719303669052379E-3</v>
      </c>
      <c r="I68" t="s">
        <v>39</v>
      </c>
    </row>
    <row r="69" spans="1:10" x14ac:dyDescent="0.3">
      <c r="C69" t="s">
        <v>30</v>
      </c>
      <c r="D69">
        <f>F69*2.54</f>
        <v>7.62E-3</v>
      </c>
      <c r="E69">
        <f>D69*G69</f>
        <v>1.0820399999999999E-2</v>
      </c>
      <c r="F69">
        <v>3.0000000000000001E-3</v>
      </c>
      <c r="G69">
        <v>1.42</v>
      </c>
      <c r="I69" t="s">
        <v>33</v>
      </c>
    </row>
    <row r="70" spans="1:10" x14ac:dyDescent="0.3">
      <c r="C70" s="3" t="s">
        <v>32</v>
      </c>
      <c r="D70">
        <f>E70/G70</f>
        <v>1.7027901785714283E-3</v>
      </c>
      <c r="E70">
        <v>1.5257E-2</v>
      </c>
      <c r="F70">
        <f>D70/2.54</f>
        <v>6.7038983408323951E-4</v>
      </c>
      <c r="G70">
        <v>8.9600000000000009</v>
      </c>
      <c r="I70" t="s">
        <v>34</v>
      </c>
    </row>
    <row r="71" spans="1:10" x14ac:dyDescent="0.3">
      <c r="C71" s="3" t="s">
        <v>31</v>
      </c>
      <c r="D71">
        <f>E71/G71</f>
        <v>3.912953367875647E-6</v>
      </c>
      <c r="E71">
        <v>7.5519999999999995E-5</v>
      </c>
      <c r="F71">
        <f>D71/2.54</f>
        <v>1.5405328219982862E-6</v>
      </c>
      <c r="G71" s="4">
        <v>19.3</v>
      </c>
      <c r="H71" s="4"/>
      <c r="I71" t="s">
        <v>35</v>
      </c>
    </row>
    <row r="72" spans="1:10" x14ac:dyDescent="0.3">
      <c r="C72" t="s">
        <v>11</v>
      </c>
      <c r="D72">
        <v>1</v>
      </c>
      <c r="E72">
        <f>D72*G72</f>
        <v>1.165E-3</v>
      </c>
      <c r="F72">
        <f>D72/2.54</f>
        <v>0.39370078740157477</v>
      </c>
      <c r="G72" s="2">
        <v>1.165E-3</v>
      </c>
      <c r="H72" s="2"/>
      <c r="I72" t="s">
        <v>13</v>
      </c>
    </row>
    <row r="73" spans="1:10" x14ac:dyDescent="0.3">
      <c r="C73" t="s">
        <v>10</v>
      </c>
      <c r="D73">
        <f>F73*2.54</f>
        <v>2.5400000000000002E-3</v>
      </c>
      <c r="E73">
        <f>D73*G73</f>
        <v>3.6067999999999998E-3</v>
      </c>
      <c r="F73">
        <v>1E-3</v>
      </c>
      <c r="G73">
        <v>1.42</v>
      </c>
      <c r="I73" t="s">
        <v>17</v>
      </c>
    </row>
    <row r="76" spans="1:10" x14ac:dyDescent="0.3">
      <c r="A76">
        <v>5</v>
      </c>
      <c r="B76" t="s">
        <v>41</v>
      </c>
      <c r="D76">
        <v>96.52</v>
      </c>
      <c r="E76" s="7">
        <f>D76*G76</f>
        <v>0.11630659999999998</v>
      </c>
      <c r="F76">
        <v>228</v>
      </c>
      <c r="G76" s="2">
        <v>1.2049999999999999E-3</v>
      </c>
      <c r="H76" s="2"/>
      <c r="I76" t="s">
        <v>42</v>
      </c>
      <c r="J76" t="s">
        <v>50</v>
      </c>
    </row>
    <row r="77" spans="1:10" x14ac:dyDescent="0.3">
      <c r="B77" t="s">
        <v>41</v>
      </c>
      <c r="D77">
        <v>579</v>
      </c>
      <c r="J77" t="s">
        <v>51</v>
      </c>
    </row>
    <row r="78" spans="1:10" x14ac:dyDescent="0.3">
      <c r="A78">
        <v>6</v>
      </c>
      <c r="B78" t="s">
        <v>21</v>
      </c>
      <c r="E78" s="2">
        <f>E76+E4+E23+E2+E56</f>
        <v>0.45604133081521825</v>
      </c>
    </row>
    <row r="80" spans="1:10" x14ac:dyDescent="0.3">
      <c r="A80" s="8">
        <v>7</v>
      </c>
      <c r="B80" s="8" t="s">
        <v>43</v>
      </c>
      <c r="C80" s="8" t="s">
        <v>44</v>
      </c>
      <c r="D80" s="8"/>
      <c r="E80" s="10">
        <f>SUM(E81:E93)</f>
        <v>4.7311565E-2</v>
      </c>
      <c r="F80" s="8"/>
      <c r="G80" s="8"/>
      <c r="H80" s="8"/>
      <c r="I80" s="8"/>
    </row>
    <row r="81" spans="1:9" x14ac:dyDescent="0.3">
      <c r="A81" s="8"/>
      <c r="B81" s="8" t="s">
        <v>48</v>
      </c>
      <c r="C81" s="8" t="s">
        <v>10</v>
      </c>
      <c r="D81" s="8">
        <f>F81*2.54</f>
        <v>2.5400000000000002E-3</v>
      </c>
      <c r="E81" s="10">
        <f>D81*G81</f>
        <v>3.6067999999999998E-3</v>
      </c>
      <c r="F81" s="8">
        <v>1E-3</v>
      </c>
      <c r="G81" s="8">
        <v>1.42</v>
      </c>
      <c r="H81" s="8"/>
      <c r="I81" s="8" t="s">
        <v>17</v>
      </c>
    </row>
    <row r="82" spans="1:9" x14ac:dyDescent="0.3">
      <c r="A82" s="8"/>
      <c r="B82" s="8"/>
      <c r="C82" s="8" t="s">
        <v>11</v>
      </c>
      <c r="D82" s="8">
        <f>2.54*F82</f>
        <v>0.3175</v>
      </c>
      <c r="E82" s="8">
        <f>D82*G82</f>
        <v>3.6988750000000001E-4</v>
      </c>
      <c r="F82" s="8">
        <v>0.125</v>
      </c>
      <c r="G82" s="11">
        <v>1.165E-3</v>
      </c>
      <c r="H82" s="11"/>
      <c r="I82" s="8" t="s">
        <v>45</v>
      </c>
    </row>
    <row r="83" spans="1:9" x14ac:dyDescent="0.3">
      <c r="A83" s="8"/>
      <c r="B83" s="8"/>
      <c r="C83" s="8" t="s">
        <v>29</v>
      </c>
      <c r="D83" s="8">
        <f>SUM(D84:D86)</f>
        <v>4.2467031319393042E-3</v>
      </c>
      <c r="E83" s="8"/>
      <c r="F83" s="8">
        <f>SUM(F84:F86)</f>
        <v>1.6719303669052378E-3</v>
      </c>
      <c r="G83" s="8"/>
      <c r="H83" s="8"/>
      <c r="I83" s="8" t="s">
        <v>37</v>
      </c>
    </row>
    <row r="84" spans="1:9" x14ac:dyDescent="0.3">
      <c r="A84" s="8"/>
      <c r="B84" s="8"/>
      <c r="C84" s="8" t="s">
        <v>30</v>
      </c>
      <c r="D84" s="8">
        <f>F84*2.54</f>
        <v>2.5400000000000002E-3</v>
      </c>
      <c r="E84" s="8">
        <f>D84*G84</f>
        <v>3.6067999999999998E-3</v>
      </c>
      <c r="F84" s="8">
        <v>1E-3</v>
      </c>
      <c r="G84" s="8">
        <v>1.42</v>
      </c>
      <c r="H84" s="8"/>
      <c r="I84" s="8" t="s">
        <v>33</v>
      </c>
    </row>
    <row r="85" spans="1:9" x14ac:dyDescent="0.3">
      <c r="A85" s="8"/>
      <c r="B85" s="8"/>
      <c r="C85" s="12" t="s">
        <v>32</v>
      </c>
      <c r="D85" s="8">
        <f>E85/G85</f>
        <v>1.7027901785714283E-3</v>
      </c>
      <c r="E85" s="8">
        <v>1.5257E-2</v>
      </c>
      <c r="F85" s="8">
        <f>D85/2.54</f>
        <v>6.7038983408323951E-4</v>
      </c>
      <c r="G85" s="8">
        <v>8.9600000000000009</v>
      </c>
      <c r="H85" s="8"/>
      <c r="I85" s="8" t="s">
        <v>34</v>
      </c>
    </row>
    <row r="86" spans="1:9" x14ac:dyDescent="0.3">
      <c r="A86" s="8"/>
      <c r="B86" s="8"/>
      <c r="C86" s="12" t="s">
        <v>31</v>
      </c>
      <c r="D86" s="8">
        <f>E86/G86</f>
        <v>3.912953367875647E-6</v>
      </c>
      <c r="E86" s="8">
        <v>7.5519999999999995E-5</v>
      </c>
      <c r="F86" s="8">
        <f>D86/2.54</f>
        <v>1.5405328219982862E-6</v>
      </c>
      <c r="G86" s="13">
        <v>19.3</v>
      </c>
      <c r="H86" s="13"/>
      <c r="I86" s="8" t="s">
        <v>35</v>
      </c>
    </row>
    <row r="87" spans="1:9" x14ac:dyDescent="0.3">
      <c r="A87" s="8"/>
      <c r="B87" s="8"/>
      <c r="C87" s="8" t="s">
        <v>11</v>
      </c>
      <c r="D87" s="8">
        <v>1.27</v>
      </c>
      <c r="E87" s="8">
        <f>D87*G87</f>
        <v>1.47955E-3</v>
      </c>
      <c r="F87" s="8">
        <f>D87/2.54</f>
        <v>0.5</v>
      </c>
      <c r="G87" s="11">
        <v>1.165E-3</v>
      </c>
      <c r="H87" s="11"/>
      <c r="I87" s="8" t="s">
        <v>13</v>
      </c>
    </row>
    <row r="88" spans="1:9" x14ac:dyDescent="0.3">
      <c r="A88" s="8"/>
      <c r="B88" s="8"/>
      <c r="C88" s="8" t="s">
        <v>29</v>
      </c>
      <c r="D88" s="8">
        <f>SUM(D89:D91)</f>
        <v>4.2467031319393042E-3</v>
      </c>
      <c r="E88" s="8"/>
      <c r="F88" s="8">
        <f>SUM(F89:F91)</f>
        <v>1.6719303669052378E-3</v>
      </c>
      <c r="G88" s="8"/>
      <c r="H88" s="8"/>
      <c r="I88" s="8" t="s">
        <v>39</v>
      </c>
    </row>
    <row r="89" spans="1:9" x14ac:dyDescent="0.3">
      <c r="A89" s="8"/>
      <c r="B89" s="8"/>
      <c r="C89" s="8" t="s">
        <v>30</v>
      </c>
      <c r="D89" s="8">
        <f>F89*2.54</f>
        <v>2.5400000000000002E-3</v>
      </c>
      <c r="E89" s="8">
        <f>D89*G89</f>
        <v>3.6067999999999998E-3</v>
      </c>
      <c r="F89" s="8">
        <v>1E-3</v>
      </c>
      <c r="G89" s="8">
        <v>1.42</v>
      </c>
      <c r="H89" s="8"/>
      <c r="I89" s="8" t="s">
        <v>33</v>
      </c>
    </row>
    <row r="90" spans="1:9" x14ac:dyDescent="0.3">
      <c r="A90" s="8"/>
      <c r="B90" s="8"/>
      <c r="C90" s="12" t="s">
        <v>32</v>
      </c>
      <c r="D90" s="8">
        <f>E90/G90</f>
        <v>1.7027901785714283E-3</v>
      </c>
      <c r="E90" s="8">
        <v>1.5257E-2</v>
      </c>
      <c r="F90" s="8">
        <f>D90/2.54</f>
        <v>6.7038983408323951E-4</v>
      </c>
      <c r="G90" s="8">
        <v>8.9600000000000009</v>
      </c>
      <c r="H90" s="8"/>
      <c r="I90" s="8" t="s">
        <v>34</v>
      </c>
    </row>
    <row r="91" spans="1:9" x14ac:dyDescent="0.3">
      <c r="A91" s="8"/>
      <c r="B91" s="8"/>
      <c r="C91" s="12" t="s">
        <v>31</v>
      </c>
      <c r="D91" s="8">
        <f>E91/G91</f>
        <v>3.912953367875647E-6</v>
      </c>
      <c r="E91" s="8">
        <v>7.5519999999999995E-5</v>
      </c>
      <c r="F91" s="8">
        <f>D91/2.54</f>
        <v>1.5405328219982862E-6</v>
      </c>
      <c r="G91" s="13">
        <v>19.3</v>
      </c>
      <c r="H91" s="13"/>
      <c r="I91" s="8" t="s">
        <v>35</v>
      </c>
    </row>
    <row r="92" spans="1:9" x14ac:dyDescent="0.3">
      <c r="A92" s="8"/>
      <c r="B92" s="8"/>
      <c r="C92" s="8" t="s">
        <v>11</v>
      </c>
      <c r="D92" s="8">
        <f>2.54*F92</f>
        <v>0.3175</v>
      </c>
      <c r="E92" s="8">
        <f>D92*G92</f>
        <v>3.6988750000000001E-4</v>
      </c>
      <c r="F92" s="8">
        <v>0.125</v>
      </c>
      <c r="G92" s="11">
        <v>1.165E-3</v>
      </c>
      <c r="H92" s="11"/>
      <c r="I92" s="8" t="s">
        <v>13</v>
      </c>
    </row>
    <row r="93" spans="1:9" x14ac:dyDescent="0.3">
      <c r="A93" s="8"/>
      <c r="B93" s="8"/>
      <c r="C93" s="8" t="s">
        <v>10</v>
      </c>
      <c r="D93" s="8">
        <f>F93*2.54</f>
        <v>2.5400000000000002E-3</v>
      </c>
      <c r="E93" s="8">
        <f>D93*G93</f>
        <v>3.6067999999999998E-3</v>
      </c>
      <c r="F93" s="8">
        <v>1E-3</v>
      </c>
      <c r="G93" s="8">
        <v>1.42</v>
      </c>
      <c r="H93" s="8"/>
      <c r="I93" s="8" t="s">
        <v>17</v>
      </c>
    </row>
    <row r="96" spans="1:9" x14ac:dyDescent="0.3">
      <c r="E96" t="s">
        <v>16</v>
      </c>
    </row>
  </sheetData>
  <pageMargins left="0.75" right="0.75" top="1" bottom="1" header="0.5" footer="0.5"/>
  <pageSetup scale="67" orientation="landscape" horizontalDpi="4294967292" verticalDpi="4294967292"/>
  <rowBreaks count="1" manualBreakCount="1">
    <brk id="79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0"/>
  <sheetViews>
    <sheetView workbookViewId="0">
      <selection activeCell="D8" sqref="D8"/>
    </sheetView>
  </sheetViews>
  <sheetFormatPr defaultColWidth="10.796875" defaultRowHeight="15.6" x14ac:dyDescent="0.3"/>
  <cols>
    <col min="2" max="2" width="26" bestFit="1" customWidth="1"/>
    <col min="3" max="3" width="22" bestFit="1" customWidth="1"/>
    <col min="4" max="4" width="23" bestFit="1" customWidth="1"/>
  </cols>
  <sheetData>
    <row r="3" spans="1:5" s="5" customFormat="1" ht="21" x14ac:dyDescent="0.4">
      <c r="A3" s="5" t="s">
        <v>4</v>
      </c>
      <c r="B3" s="5" t="s">
        <v>0</v>
      </c>
      <c r="C3" s="5" t="s">
        <v>1</v>
      </c>
      <c r="D3" s="5" t="s">
        <v>2</v>
      </c>
    </row>
    <row r="4" spans="1:5" x14ac:dyDescent="0.3">
      <c r="A4">
        <v>1</v>
      </c>
      <c r="B4" t="s">
        <v>5</v>
      </c>
      <c r="C4" t="s">
        <v>6</v>
      </c>
      <c r="D4" s="6">
        <f>'Component Thicknesses'!E2</f>
        <v>0.10287000000000002</v>
      </c>
    </row>
    <row r="5" spans="1:5" x14ac:dyDescent="0.3">
      <c r="A5">
        <v>2</v>
      </c>
      <c r="B5" t="s">
        <v>9</v>
      </c>
      <c r="C5" t="s">
        <v>27</v>
      </c>
      <c r="D5" s="6">
        <f>'Component Thicknesses'!E23</f>
        <v>0.10099017081521826</v>
      </c>
    </row>
    <row r="6" spans="1:5" x14ac:dyDescent="0.3">
      <c r="A6">
        <v>3</v>
      </c>
      <c r="B6" t="s">
        <v>28</v>
      </c>
      <c r="C6" t="s">
        <v>36</v>
      </c>
      <c r="D6" s="6">
        <f>'Component Thicknesses'!E4</f>
        <v>6.7937279999999989E-2</v>
      </c>
    </row>
    <row r="7" spans="1:5" x14ac:dyDescent="0.3">
      <c r="A7">
        <v>4</v>
      </c>
      <c r="B7" t="s">
        <v>40</v>
      </c>
      <c r="C7" t="s">
        <v>36</v>
      </c>
      <c r="D7" s="6">
        <f>'Component Thicknesses'!E56</f>
        <v>6.7937279999999989E-2</v>
      </c>
    </row>
    <row r="8" spans="1:5" x14ac:dyDescent="0.3">
      <c r="A8">
        <v>5</v>
      </c>
      <c r="B8" t="s">
        <v>41</v>
      </c>
      <c r="D8" s="6">
        <f>'Component Thicknesses'!E76</f>
        <v>0.11630659999999998</v>
      </c>
    </row>
    <row r="9" spans="1:5" x14ac:dyDescent="0.3">
      <c r="A9">
        <v>6</v>
      </c>
      <c r="B9" t="s">
        <v>21</v>
      </c>
      <c r="D9" s="6">
        <f>'Component Thicknesses'!E78</f>
        <v>0.45604133081521825</v>
      </c>
    </row>
    <row r="10" spans="1:5" x14ac:dyDescent="0.3">
      <c r="A10" s="8">
        <v>7</v>
      </c>
      <c r="B10" s="8" t="s">
        <v>43</v>
      </c>
      <c r="C10" s="8" t="s">
        <v>44</v>
      </c>
      <c r="D10" s="9">
        <f>'Component Thicknesses'!E80</f>
        <v>4.7311565E-2</v>
      </c>
      <c r="E10" t="s">
        <v>47</v>
      </c>
    </row>
  </sheetData>
  <pageMargins left="0.75" right="0.75" top="1" bottom="1" header="0.5" footer="0.5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Component Thicknesses</vt:lpstr>
      <vt:lpstr>Summary</vt:lpstr>
      <vt:lpstr>'Component Thicknesses'!Print_Area</vt:lpstr>
    </vt:vector>
  </TitlesOfParts>
  <Company>Brookhaven Nation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Sivertz</dc:creator>
  <cp:lastModifiedBy>Trevor</cp:lastModifiedBy>
  <cp:lastPrinted>2021-05-28T19:37:23Z</cp:lastPrinted>
  <dcterms:created xsi:type="dcterms:W3CDTF">2013-05-14T14:46:57Z</dcterms:created>
  <dcterms:modified xsi:type="dcterms:W3CDTF">2023-03-30T20:52:54Z</dcterms:modified>
</cp:coreProperties>
</file>